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a\excel\네이버 지식인\"/>
    </mc:Choice>
  </mc:AlternateContent>
  <xr:revisionPtr revIDLastSave="0" documentId="13_ncr:1_{8099479D-CB64-4B2B-AAF3-7A650FE51C19}" xr6:coauthVersionLast="47" xr6:coauthVersionMax="47" xr10:uidLastSave="{00000000-0000-0000-0000-000000000000}"/>
  <bookViews>
    <workbookView xWindow="5760" yWindow="495" windowWidth="19155" windowHeight="14520" xr2:uid="{8FF8BA3A-A1AA-4BDC-910B-F000CD292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 a="1"/>
  <c r="I22" i="1"/>
  <c r="J22" i="1" a="1"/>
  <c r="J22" i="1"/>
  <c r="K22" i="1" a="1"/>
  <c r="K22" i="1"/>
  <c r="L22" i="1" a="1"/>
  <c r="L22" i="1"/>
  <c r="I23" i="1" a="1"/>
  <c r="I23" i="1"/>
  <c r="J23" i="1" a="1"/>
  <c r="J23" i="1"/>
  <c r="K23" i="1" a="1"/>
  <c r="K23" i="1"/>
  <c r="L23" i="1" a="1"/>
  <c r="L23" i="1"/>
  <c r="H23" i="1" a="1"/>
  <c r="H23" i="1"/>
  <c r="H26" i="1" a="1"/>
  <c r="H26" i="1" s="1"/>
  <c r="H22" i="1" a="1"/>
  <c r="H22" i="1"/>
  <c r="L13" i="1" a="1"/>
  <c r="L13" i="1" s="1"/>
  <c r="K13" i="1" a="1"/>
  <c r="K13" i="1" s="1"/>
  <c r="J13" i="1" a="1"/>
  <c r="J13" i="1" s="1"/>
  <c r="I13" i="1" a="1"/>
  <c r="I13" i="1" s="1"/>
  <c r="L12" i="1" a="1"/>
  <c r="L12" i="1" s="1"/>
  <c r="K12" i="1" a="1"/>
  <c r="K12" i="1" s="1"/>
  <c r="J12" i="1" a="1"/>
  <c r="J12" i="1" s="1"/>
  <c r="I12" i="1" a="1"/>
  <c r="I12" i="1" s="1"/>
  <c r="H13" i="1" a="1"/>
  <c r="H13" i="1" s="1"/>
  <c r="H12" i="1" a="1"/>
  <c r="H12" i="1"/>
  <c r="N4" i="1" a="1"/>
  <c r="N4" i="1" s="1"/>
  <c r="L21" i="1"/>
  <c r="L20" i="1"/>
  <c r="M20" i="1" s="1"/>
  <c r="L19" i="1"/>
  <c r="L18" i="1"/>
  <c r="M18" i="1" s="1"/>
  <c r="L17" i="1"/>
  <c r="L16" i="1"/>
  <c r="M16" i="1" s="1"/>
  <c r="L14" i="1"/>
  <c r="M14" i="1" s="1"/>
  <c r="L11" i="1"/>
  <c r="J11" i="1"/>
  <c r="H11" i="1"/>
  <c r="G10" i="1"/>
  <c r="G24" i="1" s="1"/>
  <c r="L8" i="1"/>
  <c r="G6" i="1"/>
  <c r="M4" i="1"/>
  <c r="L26" i="1" l="1" a="1"/>
  <c r="L26" i="1" s="1"/>
  <c r="L25" i="1" a="1"/>
  <c r="L25" i="1" s="1"/>
  <c r="L24" i="1" a="1"/>
  <c r="L24" i="1" s="1"/>
  <c r="K25" i="1" a="1"/>
  <c r="K25" i="1" s="1"/>
  <c r="K24" i="1" a="1"/>
  <c r="K24" i="1" s="1"/>
  <c r="K26" i="1" a="1"/>
  <c r="K26" i="1" s="1"/>
  <c r="J24" i="1" a="1"/>
  <c r="J24" i="1" s="1"/>
  <c r="J25" i="1" a="1"/>
  <c r="J25" i="1" s="1"/>
  <c r="J26" i="1" a="1"/>
  <c r="J26" i="1" s="1"/>
  <c r="I25" i="1" a="1"/>
  <c r="I25" i="1" s="1"/>
  <c r="I24" i="1" a="1"/>
  <c r="I24" i="1" s="1"/>
  <c r="I26" i="1" a="1"/>
  <c r="I26" i="1" s="1"/>
  <c r="H25" i="1" a="1"/>
  <c r="H25" i="1" s="1"/>
  <c r="H24" i="1" a="1"/>
  <c r="H24" i="1" s="1"/>
  <c r="M10" i="1"/>
  <c r="M8" i="1"/>
  <c r="M6" i="1"/>
  <c r="G26" i="1"/>
  <c r="M24" i="1" l="1"/>
  <c r="M2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<sst xmlns="http://schemas.openxmlformats.org/spreadsheetml/2006/main" count="22" uniqueCount="21">
  <si>
    <t>구
분</t>
  </si>
  <si>
    <t>NO</t>
  </si>
  <si>
    <t>부서</t>
  </si>
  <si>
    <t>직책
(직급)</t>
  </si>
  <si>
    <t>성명</t>
  </si>
  <si>
    <t>기본급</t>
  </si>
  <si>
    <t>지급내용</t>
  </si>
  <si>
    <t>직무수당</t>
  </si>
  <si>
    <t>안전교육</t>
  </si>
  <si>
    <t>호봉수당</t>
  </si>
  <si>
    <t>심야근무</t>
  </si>
  <si>
    <t>사원연금
지원액</t>
  </si>
  <si>
    <t>고정급 계</t>
  </si>
  <si>
    <t>현장수당</t>
  </si>
  <si>
    <t>자격수당</t>
  </si>
  <si>
    <t>교통비</t>
  </si>
  <si>
    <t>휴일근무</t>
  </si>
  <si>
    <t>직책수당</t>
  </si>
  <si>
    <t>소계</t>
    <phoneticPr fontId="3" type="noConversion"/>
  </si>
  <si>
    <t>합계</t>
  </si>
  <si>
    <t>총합계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</si>
</sst>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.0_-;\-* #,##0.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1E5F5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41" fontId="2" fillId="0" borderId="0" xfId="1" applyFont="1">
      <alignment vertical="center"/>
    </xf>
    <xf numFmtId="41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1" applyNumberFormat="1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 wrapText="1"/>
    </xf>
    <xf numFmtId="41" fontId="2" fillId="0" borderId="2" xfId="1" applyFont="1" applyBorder="1" applyAlignment="1">
      <alignment horizontal="center" vertical="center"/>
    </xf>
    <xf numFmtId="41" fontId="2" fillId="0" borderId="3" xfId="1" applyFont="1" applyBorder="1" applyAlignment="1">
      <alignment horizontal="center" vertical="center"/>
    </xf>
    <xf numFmtId="41" fontId="2" fillId="0" borderId="4" xfId="1" applyFont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 wrapText="1"/>
    </xf>
    <xf numFmtId="41" fontId="2" fillId="0" borderId="5" xfId="1" applyFont="1" applyBorder="1" applyAlignment="1">
      <alignment horizontal="center" vertical="center"/>
    </xf>
    <xf numFmtId="41" fontId="2" fillId="0" borderId="5" xfId="1" applyFont="1" applyBorder="1" applyAlignment="1">
      <alignment horizontal="center" vertical="center" wrapText="1"/>
    </xf>
    <xf numFmtId="41" fontId="2" fillId="0" borderId="6" xfId="1" applyFont="1" applyBorder="1" applyAlignment="1">
      <alignment horizontal="center" vertical="center"/>
    </xf>
    <xf numFmtId="41" fontId="2" fillId="0" borderId="7" xfId="1" applyFont="1" applyBorder="1" applyAlignment="1">
      <alignment horizontal="center" vertical="center" wrapText="1"/>
    </xf>
    <xf numFmtId="41" fontId="2" fillId="0" borderId="7" xfId="1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 wrapText="1"/>
    </xf>
    <xf numFmtId="41" fontId="2" fillId="0" borderId="9" xfId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 wrapText="1"/>
    </xf>
    <xf numFmtId="41" fontId="2" fillId="0" borderId="10" xfId="1" applyFont="1" applyBorder="1" applyAlignment="1">
      <alignment horizontal="center" vertical="center"/>
    </xf>
    <xf numFmtId="41" fontId="2" fillId="0" borderId="11" xfId="1" applyFont="1" applyBorder="1" applyAlignment="1">
      <alignment horizontal="center" vertical="center"/>
    </xf>
    <xf numFmtId="41" fontId="2" fillId="0" borderId="12" xfId="1" applyFont="1" applyBorder="1" applyAlignment="1">
      <alignment horizontal="center" vertical="center" wrapText="1"/>
    </xf>
    <xf numFmtId="41" fontId="2" fillId="0" borderId="12" xfId="1" applyFont="1" applyBorder="1" applyAlignment="1">
      <alignment horizontal="center" vertical="center"/>
    </xf>
    <xf numFmtId="41" fontId="2" fillId="0" borderId="13" xfId="1" applyFont="1" applyBorder="1" applyAlignment="1">
      <alignment horizontal="center" vertical="center"/>
    </xf>
    <xf numFmtId="41" fontId="2" fillId="0" borderId="14" xfId="1" applyFont="1" applyBorder="1" applyAlignment="1">
      <alignment horizontal="center" vertical="center" wrapText="1"/>
    </xf>
    <xf numFmtId="41" fontId="2" fillId="0" borderId="15" xfId="1" applyFont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2" fillId="0" borderId="17" xfId="1" applyFont="1" applyBorder="1" applyAlignment="1">
      <alignment horizontal="center" vertical="center"/>
    </xf>
    <xf numFmtId="41" fontId="2" fillId="0" borderId="18" xfId="1" applyFont="1" applyBorder="1">
      <alignment vertical="center"/>
    </xf>
    <xf numFmtId="41" fontId="2" fillId="0" borderId="19" xfId="1" applyFont="1" applyBorder="1" applyAlignment="1">
      <alignment horizontal="center" vertical="center"/>
    </xf>
    <xf numFmtId="41" fontId="2" fillId="0" borderId="20" xfId="1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2" fillId="0" borderId="21" xfId="1" applyNumberFormat="1" applyFont="1" applyBorder="1" applyAlignment="1">
      <alignment horizontal="center" vertical="center"/>
    </xf>
    <xf numFmtId="41" fontId="2" fillId="0" borderId="10" xfId="1" applyFont="1" applyBorder="1" applyAlignment="1">
      <alignment vertical="top"/>
    </xf>
    <xf numFmtId="41" fontId="2" fillId="0" borderId="5" xfId="1" applyFont="1" applyBorder="1" applyAlignment="1">
      <alignment horizontal="center" vertical="center"/>
    </xf>
    <xf numFmtId="41" fontId="2" fillId="0" borderId="22" xfId="1" applyFont="1" applyBorder="1">
      <alignment vertical="center"/>
    </xf>
    <xf numFmtId="41" fontId="2" fillId="0" borderId="23" xfId="1" applyFont="1" applyBorder="1" applyAlignment="1">
      <alignment horizontal="center" vertical="center"/>
    </xf>
    <xf numFmtId="41" fontId="2" fillId="0" borderId="23" xfId="1" applyFont="1" applyBorder="1">
      <alignment vertical="center"/>
    </xf>
    <xf numFmtId="41" fontId="2" fillId="0" borderId="24" xfId="1" applyFont="1" applyBorder="1">
      <alignment vertical="center"/>
    </xf>
    <xf numFmtId="41" fontId="2" fillId="0" borderId="10" xfId="1" applyFont="1" applyBorder="1">
      <alignment vertical="center"/>
    </xf>
    <xf numFmtId="41" fontId="2" fillId="0" borderId="1" xfId="1" applyFont="1" applyBorder="1" applyAlignment="1">
      <alignment horizontal="center" vertical="top" wrapText="1"/>
    </xf>
    <xf numFmtId="41" fontId="2" fillId="0" borderId="25" xfId="1" applyFont="1" applyBorder="1" applyAlignment="1">
      <alignment horizontal="center" vertical="center"/>
    </xf>
    <xf numFmtId="41" fontId="2" fillId="0" borderId="26" xfId="1" applyFont="1" applyBorder="1">
      <alignment vertical="center"/>
    </xf>
    <xf numFmtId="41" fontId="2" fillId="0" borderId="27" xfId="1" applyFont="1" applyBorder="1" applyAlignment="1">
      <alignment horizontal="center" vertical="center"/>
    </xf>
    <xf numFmtId="41" fontId="2" fillId="0" borderId="28" xfId="1" applyFont="1" applyBorder="1" applyAlignment="1">
      <alignment horizontal="center" vertical="center"/>
    </xf>
    <xf numFmtId="41" fontId="2" fillId="0" borderId="27" xfId="1" applyFont="1" applyBorder="1">
      <alignment vertical="center"/>
    </xf>
    <xf numFmtId="41" fontId="2" fillId="0" borderId="29" xfId="1" applyFont="1" applyBorder="1">
      <alignment vertical="center"/>
    </xf>
    <xf numFmtId="41" fontId="2" fillId="0" borderId="5" xfId="1" applyFont="1" applyBorder="1">
      <alignment vertical="center"/>
    </xf>
    <xf numFmtId="41" fontId="2" fillId="0" borderId="30" xfId="1" applyFont="1" applyBorder="1" applyAlignment="1">
      <alignment horizontal="center" vertical="top"/>
    </xf>
    <xf numFmtId="41" fontId="2" fillId="0" borderId="30" xfId="1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23" xfId="1" applyNumberFormat="1" applyFont="1" applyBorder="1">
      <alignment vertical="center"/>
    </xf>
    <xf numFmtId="41" fontId="2" fillId="0" borderId="5" xfId="1" applyFont="1" applyBorder="1" applyAlignment="1">
      <alignment horizontal="center" vertical="center" shrinkToFit="1"/>
    </xf>
    <xf numFmtId="41" fontId="2" fillId="0" borderId="29" xfId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41" fontId="2" fillId="0" borderId="34" xfId="1" applyFont="1" applyBorder="1">
      <alignment vertical="center"/>
    </xf>
    <xf numFmtId="41" fontId="2" fillId="0" borderId="35" xfId="1" applyFont="1" applyBorder="1" applyAlignment="1">
      <alignment horizontal="center" vertical="center"/>
    </xf>
    <xf numFmtId="41" fontId="2" fillId="0" borderId="36" xfId="1" applyFont="1" applyBorder="1" applyAlignment="1">
      <alignment horizontal="center" vertical="center"/>
    </xf>
    <xf numFmtId="41" fontId="2" fillId="0" borderId="25" xfId="1" applyFont="1" applyBorder="1">
      <alignment vertical="center"/>
    </xf>
    <xf numFmtId="41" fontId="2" fillId="0" borderId="30" xfId="1" applyFont="1" applyBorder="1" applyAlignment="1">
      <alignment horizontal="center" vertical="center" shrinkToFit="1"/>
    </xf>
    <xf numFmtId="0" fontId="2" fillId="0" borderId="37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41" fontId="2" fillId="0" borderId="8" xfId="1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41" fontId="2" fillId="0" borderId="39" xfId="1" applyFont="1" applyBorder="1" applyAlignment="1">
      <alignment horizontal="center" vertical="center"/>
    </xf>
    <xf numFmtId="176" fontId="2" fillId="0" borderId="39" xfId="1" applyNumberFormat="1" applyFont="1" applyBorder="1">
      <alignment vertical="center"/>
    </xf>
    <xf numFmtId="41" fontId="2" fillId="0" borderId="40" xfId="1" applyFont="1" applyBorder="1">
      <alignment vertical="center"/>
    </xf>
    <xf numFmtId="41" fontId="2" fillId="0" borderId="10" xfId="1" applyFont="1" applyBorder="1" applyAlignment="1">
      <alignment horizontal="center" vertical="center"/>
    </xf>
    <xf numFmtId="41" fontId="2" fillId="0" borderId="41" xfId="1" applyFont="1" applyBorder="1">
      <alignment vertical="center"/>
    </xf>
    <xf numFmtId="41" fontId="2" fillId="0" borderId="42" xfId="1" applyFont="1" applyBorder="1" applyAlignment="1">
      <alignment horizontal="center" vertical="center"/>
    </xf>
    <xf numFmtId="41" fontId="2" fillId="0" borderId="43" xfId="1" applyFont="1" applyBorder="1" applyAlignment="1">
      <alignment horizontal="center" vertical="center"/>
    </xf>
    <xf numFmtId="176" fontId="2" fillId="0" borderId="43" xfId="1" applyNumberFormat="1" applyFont="1" applyBorder="1">
      <alignment vertical="center"/>
    </xf>
    <xf numFmtId="41" fontId="2" fillId="0" borderId="44" xfId="1" applyFont="1" applyBorder="1">
      <alignment vertical="center"/>
    </xf>
    <xf numFmtId="41" fontId="2" fillId="0" borderId="48" xfId="1" applyFont="1" applyBorder="1">
      <alignment vertical="center"/>
    </xf>
    <xf numFmtId="41" fontId="2" fillId="0" borderId="41" xfId="1" applyFont="1" applyBorder="1" applyAlignment="1">
      <alignment horizontal="center" vertical="center"/>
    </xf>
    <xf numFmtId="0" fontId="2" fillId="0" borderId="16" xfId="1" applyNumberFormat="1" applyFont="1" applyBorder="1">
      <alignment vertical="center"/>
    </xf>
    <xf numFmtId="0" fontId="2" fillId="2" borderId="33" xfId="1" applyNumberFormat="1" applyFont="1" applyFill="1" applyBorder="1" applyAlignment="1">
      <alignment horizontal="center"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41" fontId="2" fillId="2" borderId="49" xfId="1" applyFont="1" applyFill="1" applyBorder="1">
      <alignment vertical="center"/>
    </xf>
    <xf numFmtId="41" fontId="2" fillId="2" borderId="50" xfId="1" applyFont="1" applyFill="1" applyBorder="1" applyAlignment="1">
      <alignment horizontal="right" vertical="center"/>
    </xf>
    <xf numFmtId="41" fontId="2" fillId="2" borderId="10" xfId="1" applyFont="1" applyFill="1" applyBorder="1">
      <alignment vertical="center"/>
    </xf>
    <xf numFmtId="0" fontId="2" fillId="0" borderId="37" xfId="1" applyNumberFormat="1" applyFont="1" applyBorder="1">
      <alignment vertical="center"/>
    </xf>
    <xf numFmtId="0" fontId="2" fillId="2" borderId="32" xfId="1" applyNumberFormat="1" applyFont="1" applyFill="1" applyBorder="1" applyAlignment="1">
      <alignment horizontal="center" vertical="center"/>
    </xf>
    <xf numFmtId="0" fontId="2" fillId="2" borderId="51" xfId="1" applyNumberFormat="1" applyFont="1" applyFill="1" applyBorder="1" applyAlignment="1">
      <alignment horizontal="center" vertical="center"/>
    </xf>
    <xf numFmtId="0" fontId="2" fillId="2" borderId="46" xfId="1" applyNumberFormat="1" applyFont="1" applyFill="1" applyBorder="1" applyAlignment="1">
      <alignment horizontal="center" vertical="center"/>
    </xf>
    <xf numFmtId="41" fontId="2" fillId="2" borderId="51" xfId="1" applyFont="1" applyFill="1" applyBorder="1">
      <alignment vertical="center"/>
    </xf>
    <xf numFmtId="41" fontId="2" fillId="2" borderId="47" xfId="1" applyFont="1" applyFill="1" applyBorder="1" applyAlignment="1">
      <alignment horizontal="right" vertical="center"/>
    </xf>
    <xf numFmtId="41" fontId="2" fillId="2" borderId="30" xfId="1" applyFont="1" applyFill="1" applyBorder="1">
      <alignment vertical="center"/>
    </xf>
    <xf numFmtId="0" fontId="2" fillId="0" borderId="17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41" fontId="2" fillId="0" borderId="45" xfId="1" applyFont="1" applyBorder="1" applyAlignment="1">
      <alignment horizontal="center" vertical="center"/>
    </xf>
    <xf numFmtId="41" fontId="2" fillId="0" borderId="13" xfId="1" applyFont="1" applyBorder="1" applyAlignment="1">
      <alignment horizontal="right" vertical="center"/>
    </xf>
    <xf numFmtId="41" fontId="2" fillId="0" borderId="34" xfId="1" applyFont="1" applyBorder="1" applyAlignment="1">
      <alignment horizontal="right" vertical="center"/>
    </xf>
    <xf numFmtId="0" fontId="2" fillId="0" borderId="21" xfId="1" applyNumberFormat="1" applyFont="1" applyBorder="1">
      <alignment vertical="center"/>
    </xf>
    <xf numFmtId="0" fontId="2" fillId="0" borderId="48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41" fontId="2" fillId="0" borderId="14" xfId="1" applyFont="1" applyBorder="1" applyAlignment="1">
      <alignment horizontal="right" vertical="center"/>
    </xf>
    <xf numFmtId="41" fontId="2" fillId="0" borderId="41" xfId="1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</cellXfs>
  <cellStyles count="3">
    <cellStyle name="쉼표 [0] 2" xfId="1" xr:uid="{58C1C974-7E7A-4419-BC2F-74EE0FC66C1E}"/>
    <cellStyle name="표준" xfId="0" builtinId="0"/>
    <cellStyle name="표준 2" xfId="2" xr:uid="{6E9FBE5F-C8F5-44E7-BA78-64C77CAF0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5476-8DDD-4800-A1A4-07AE53501B21}">
  <dimension ref="A1:N145"/>
  <sheetViews>
    <sheetView tabSelected="1" workbookViewId="0">
      <selection activeCell="G23" sqref="G23"/>
    </sheetView>
  </sheetViews>
  <sheetFormatPr defaultRowHeight="16.5" x14ac:dyDescent="0.3"/>
  <cols>
    <col min="1" max="1" width="5.5" style="1" bestFit="1" customWidth="1"/>
    <col min="2" max="2" width="5.5" style="2" bestFit="1" customWidth="1"/>
    <col min="3" max="3" width="6.25" style="2" customWidth="1"/>
    <col min="4" max="4" width="7" style="2" bestFit="1" customWidth="1"/>
    <col min="5" max="5" width="6.75" style="2" bestFit="1" customWidth="1"/>
    <col min="6" max="6" width="7" style="2" bestFit="1" customWidth="1"/>
    <col min="7" max="7" width="13.625" style="2" bestFit="1" customWidth="1"/>
    <col min="8" max="8" width="12.375" style="2" bestFit="1" customWidth="1"/>
    <col min="9" max="9" width="10.5" style="2" bestFit="1" customWidth="1"/>
    <col min="10" max="12" width="12.375" style="2" bestFit="1" customWidth="1"/>
    <col min="13" max="13" width="13.625" style="2" bestFit="1" customWidth="1"/>
    <col min="14" max="16384" width="9" style="5"/>
  </cols>
  <sheetData>
    <row r="1" spans="2:14" x14ac:dyDescent="0.3">
      <c r="B1" s="6" t="s">
        <v>0</v>
      </c>
      <c r="C1" s="7" t="s">
        <v>1</v>
      </c>
      <c r="D1" s="7" t="s">
        <v>2</v>
      </c>
      <c r="E1" s="8" t="s">
        <v>3</v>
      </c>
      <c r="F1" s="7" t="s">
        <v>4</v>
      </c>
      <c r="G1" s="9" t="s">
        <v>5</v>
      </c>
      <c r="H1" s="10" t="s">
        <v>6</v>
      </c>
      <c r="I1" s="11"/>
      <c r="J1" s="11"/>
      <c r="K1" s="11"/>
      <c r="L1" s="11"/>
      <c r="M1" s="11"/>
    </row>
    <row r="2" spans="2:14" ht="33" x14ac:dyDescent="0.3">
      <c r="B2" s="12"/>
      <c r="C2" s="13"/>
      <c r="D2" s="13"/>
      <c r="E2" s="14"/>
      <c r="F2" s="13"/>
      <c r="G2" s="15"/>
      <c r="H2" s="16" t="s">
        <v>7</v>
      </c>
      <c r="I2" s="16" t="s">
        <v>8</v>
      </c>
      <c r="J2" s="17" t="s">
        <v>9</v>
      </c>
      <c r="K2" s="17" t="s">
        <v>10</v>
      </c>
      <c r="L2" s="18" t="s">
        <v>11</v>
      </c>
      <c r="M2" s="19" t="s">
        <v>12</v>
      </c>
    </row>
    <row r="3" spans="2:14" ht="17.25" thickBot="1" x14ac:dyDescent="0.35">
      <c r="B3" s="20"/>
      <c r="C3" s="21"/>
      <c r="D3" s="21"/>
      <c r="E3" s="14"/>
      <c r="F3" s="21"/>
      <c r="G3" s="22"/>
      <c r="H3" s="23" t="s">
        <v>13</v>
      </c>
      <c r="I3" s="23" t="s">
        <v>14</v>
      </c>
      <c r="J3" s="24" t="s">
        <v>15</v>
      </c>
      <c r="K3" s="25" t="s">
        <v>16</v>
      </c>
      <c r="L3" s="26" t="s">
        <v>17</v>
      </c>
      <c r="M3" s="27"/>
    </row>
    <row r="4" spans="2:14" x14ac:dyDescent="0.3">
      <c r="B4" s="6"/>
      <c r="C4" s="28">
        <v>1</v>
      </c>
      <c r="D4" s="29"/>
      <c r="E4" s="30"/>
      <c r="F4" s="29"/>
      <c r="G4" s="31">
        <v>10000000</v>
      </c>
      <c r="H4" s="32">
        <v>0</v>
      </c>
      <c r="I4" s="32">
        <v>0</v>
      </c>
      <c r="J4" s="32">
        <v>0</v>
      </c>
      <c r="K4" s="32">
        <v>0</v>
      </c>
      <c r="L4" s="33">
        <v>50000</v>
      </c>
      <c r="M4" s="34">
        <f>SUM(G4:L5)</f>
        <v>10050000</v>
      </c>
      <c r="N4" s="5" cm="1">
        <f t="array" ref="N4:N23">LOOKUP(ROW($C$4:$C$23),ROW($C$4:$C$23)/($C$4:$C$23&lt;&gt;""),$C$4:$C$23)</f>
        <v>1</v>
      </c>
    </row>
    <row r="5" spans="2:14" ht="17.25" thickBot="1" x14ac:dyDescent="0.35">
      <c r="B5" s="12"/>
      <c r="C5" s="35"/>
      <c r="D5" s="36"/>
      <c r="F5" s="37"/>
      <c r="G5" s="38"/>
      <c r="H5" s="39">
        <v>0</v>
      </c>
      <c r="I5" s="39">
        <v>0</v>
      </c>
      <c r="J5" s="39">
        <v>0</v>
      </c>
      <c r="K5" s="40">
        <v>0</v>
      </c>
      <c r="L5" s="41">
        <v>0</v>
      </c>
      <c r="M5" s="42"/>
      <c r="N5" s="5">
        <v>1</v>
      </c>
    </row>
    <row r="6" spans="2:14" x14ac:dyDescent="0.3">
      <c r="B6" s="12"/>
      <c r="C6" s="28">
        <v>2</v>
      </c>
      <c r="D6" s="43"/>
      <c r="F6" s="44"/>
      <c r="G6" s="45">
        <f>90000000/12</f>
        <v>7500000</v>
      </c>
      <c r="H6" s="46">
        <v>0</v>
      </c>
      <c r="I6" s="47">
        <v>0</v>
      </c>
      <c r="J6" s="46">
        <v>0</v>
      </c>
      <c r="K6" s="48">
        <v>0</v>
      </c>
      <c r="L6" s="49">
        <v>50000</v>
      </c>
      <c r="M6" s="50">
        <f>SUM(G6:L7)</f>
        <v>7550000</v>
      </c>
      <c r="N6" s="5">
        <v>2</v>
      </c>
    </row>
    <row r="7" spans="2:14" ht="17.25" thickBot="1" x14ac:dyDescent="0.35">
      <c r="B7" s="12"/>
      <c r="C7" s="35"/>
      <c r="D7" s="51"/>
      <c r="F7" s="52"/>
      <c r="G7" s="38"/>
      <c r="H7" s="39">
        <v>0</v>
      </c>
      <c r="I7" s="53">
        <v>0</v>
      </c>
      <c r="J7" s="39">
        <v>0</v>
      </c>
      <c r="K7" s="54">
        <v>0</v>
      </c>
      <c r="L7" s="41">
        <v>0</v>
      </c>
      <c r="M7" s="42"/>
      <c r="N7" s="5">
        <v>2</v>
      </c>
    </row>
    <row r="8" spans="2:14" x14ac:dyDescent="0.3">
      <c r="B8" s="12"/>
      <c r="C8" s="28">
        <v>3</v>
      </c>
      <c r="D8" s="55"/>
      <c r="F8" s="37"/>
      <c r="G8" s="45">
        <v>3395866</v>
      </c>
      <c r="H8" s="46">
        <v>230000</v>
      </c>
      <c r="I8" s="47">
        <v>0</v>
      </c>
      <c r="J8" s="46">
        <v>20000</v>
      </c>
      <c r="K8" s="46">
        <v>0</v>
      </c>
      <c r="L8" s="56">
        <f>$L$4</f>
        <v>50000</v>
      </c>
      <c r="M8" s="50">
        <f>SUM(G8:L9)</f>
        <v>4065866</v>
      </c>
      <c r="N8" s="5">
        <v>3</v>
      </c>
    </row>
    <row r="9" spans="2:14" ht="17.25" thickBot="1" x14ac:dyDescent="0.35">
      <c r="B9" s="12"/>
      <c r="C9" s="57"/>
      <c r="D9" s="55"/>
      <c r="F9" s="52"/>
      <c r="G9" s="38"/>
      <c r="H9" s="39">
        <v>120000</v>
      </c>
      <c r="I9" s="39">
        <v>50000</v>
      </c>
      <c r="J9" s="39">
        <v>100000</v>
      </c>
      <c r="K9" s="54">
        <v>0</v>
      </c>
      <c r="L9" s="41">
        <v>100000</v>
      </c>
      <c r="M9" s="42"/>
      <c r="N9" s="5">
        <v>3</v>
      </c>
    </row>
    <row r="10" spans="2:14" x14ac:dyDescent="0.3">
      <c r="B10" s="12"/>
      <c r="C10" s="58">
        <v>4</v>
      </c>
      <c r="D10" s="55"/>
      <c r="F10" s="44"/>
      <c r="G10" s="59">
        <f>2100000</f>
        <v>2100000</v>
      </c>
      <c r="H10" s="60">
        <v>0</v>
      </c>
      <c r="I10" s="60">
        <v>0</v>
      </c>
      <c r="J10" s="60">
        <v>0</v>
      </c>
      <c r="K10" s="60">
        <v>0</v>
      </c>
      <c r="L10" s="61">
        <v>50000</v>
      </c>
      <c r="M10" s="62">
        <f>SUM(G10:L11)</f>
        <v>2370000</v>
      </c>
      <c r="N10" s="5">
        <v>4</v>
      </c>
    </row>
    <row r="11" spans="2:14" ht="17.25" thickBot="1" x14ac:dyDescent="0.35">
      <c r="B11" s="12"/>
      <c r="C11" s="57"/>
      <c r="D11" s="63"/>
      <c r="F11" s="52"/>
      <c r="G11" s="38"/>
      <c r="H11" s="39">
        <f>120000</f>
        <v>120000</v>
      </c>
      <c r="I11" s="39">
        <v>0</v>
      </c>
      <c r="J11" s="39">
        <f>100000</f>
        <v>100000</v>
      </c>
      <c r="K11" s="54">
        <v>0</v>
      </c>
      <c r="L11" s="41">
        <f>$L$5</f>
        <v>0</v>
      </c>
      <c r="M11" s="42"/>
      <c r="N11" s="5">
        <v>4</v>
      </c>
    </row>
    <row r="12" spans="2:14" x14ac:dyDescent="0.3">
      <c r="B12" s="12"/>
      <c r="C12" s="64" t="s">
        <v>18</v>
      </c>
      <c r="D12" s="65"/>
      <c r="E12" s="65"/>
      <c r="F12" s="66"/>
      <c r="G12" s="45"/>
      <c r="H12" s="67" cm="1">
        <f t="array" ref="H12">SUMPRODUCT((MOD(ROW(H$4:H$11),2)=0)*H$4:H$11)</f>
        <v>230000</v>
      </c>
      <c r="I12" s="67" cm="1">
        <f t="array" ref="I12">SUMPRODUCT((MOD(ROW(I$4:I$11),2)=0)*I$4:I$11)</f>
        <v>0</v>
      </c>
      <c r="J12" s="67" cm="1">
        <f t="array" ref="J12">SUMPRODUCT((MOD(ROW(J$4:J$11),2)=0)*J$4:J$11)</f>
        <v>20000</v>
      </c>
      <c r="K12" s="67" cm="1">
        <f t="array" ref="K12">SUMPRODUCT((MOD(ROW(K$4:K$11),2)=0)*K$4:K$11)</f>
        <v>0</v>
      </c>
      <c r="L12" s="67" cm="1">
        <f t="array" ref="L12">SUMPRODUCT((MOD(ROW(L$4:L$11),2)=0)*L$4:L$11)</f>
        <v>200000</v>
      </c>
      <c r="M12" s="50"/>
      <c r="N12" s="5" t="str">
        <v>소계</v>
      </c>
    </row>
    <row r="13" spans="2:14" x14ac:dyDescent="0.3">
      <c r="B13" s="12"/>
      <c r="C13" s="64"/>
      <c r="D13" s="65"/>
      <c r="E13" s="65"/>
      <c r="F13" s="66"/>
      <c r="G13" s="45"/>
      <c r="H13" s="67" cm="1">
        <f t="array" ref="H13">SUMPRODUCT((MOD(ROW(H$4:H$11),2)=1)*H$4:H$11)</f>
        <v>240000</v>
      </c>
      <c r="I13" s="67" cm="1">
        <f t="array" ref="I13">SUMPRODUCT((MOD(ROW(I$4:I$11),2)=1)*I$4:I$11)</f>
        <v>50000</v>
      </c>
      <c r="J13" s="67" cm="1">
        <f t="array" ref="J13">SUMPRODUCT((MOD(ROW(J$4:J$11),2)=1)*J$4:J$11)</f>
        <v>200000</v>
      </c>
      <c r="K13" s="67" cm="1">
        <f t="array" ref="K13">SUMPRODUCT((MOD(ROW(K$4:K$11),2)=1)*K$4:K$11)</f>
        <v>0</v>
      </c>
      <c r="L13" s="67" cm="1">
        <f t="array" ref="L13">SUMPRODUCT((MOD(ROW(L$4:L$11),2)=1)*L$4:L$11)</f>
        <v>100000</v>
      </c>
      <c r="M13" s="50"/>
      <c r="N13" s="5" t="str">
        <v>소계</v>
      </c>
    </row>
    <row r="14" spans="2:14" x14ac:dyDescent="0.3">
      <c r="B14" s="12"/>
      <c r="C14" s="58">
        <v>5</v>
      </c>
      <c r="D14" s="68"/>
      <c r="F14" s="44"/>
      <c r="G14" s="59">
        <v>4032590</v>
      </c>
      <c r="H14" s="60">
        <v>0</v>
      </c>
      <c r="I14" s="60">
        <v>0</v>
      </c>
      <c r="J14" s="60">
        <v>20000</v>
      </c>
      <c r="K14" s="60">
        <v>0</v>
      </c>
      <c r="L14" s="61">
        <f>$L$4</f>
        <v>50000</v>
      </c>
      <c r="M14" s="62">
        <f>SUM(G14:L15)</f>
        <v>4522590</v>
      </c>
      <c r="N14" s="5">
        <v>5</v>
      </c>
    </row>
    <row r="15" spans="2:14" ht="17.25" thickBot="1" x14ac:dyDescent="0.35">
      <c r="B15" s="12"/>
      <c r="C15" s="57"/>
      <c r="D15" s="13"/>
      <c r="F15" s="52"/>
      <c r="G15" s="38"/>
      <c r="H15" s="39">
        <v>120000</v>
      </c>
      <c r="I15" s="39">
        <v>100000</v>
      </c>
      <c r="J15" s="39">
        <v>100000</v>
      </c>
      <c r="K15" s="54">
        <v>0</v>
      </c>
      <c r="L15" s="41">
        <v>100000</v>
      </c>
      <c r="M15" s="42"/>
      <c r="N15" s="5">
        <v>5</v>
      </c>
    </row>
    <row r="16" spans="2:14" x14ac:dyDescent="0.3">
      <c r="B16" s="12"/>
      <c r="C16" s="58">
        <v>6</v>
      </c>
      <c r="D16" s="13"/>
      <c r="F16" s="44"/>
      <c r="G16" s="59">
        <v>3395866</v>
      </c>
      <c r="H16" s="47">
        <v>0</v>
      </c>
      <c r="I16" s="46">
        <v>0</v>
      </c>
      <c r="J16" s="46"/>
      <c r="K16" s="46">
        <v>0</v>
      </c>
      <c r="L16" s="56">
        <f>$L$4</f>
        <v>50000</v>
      </c>
      <c r="M16" s="50">
        <f>SUM(G16:L17)</f>
        <v>3765866</v>
      </c>
      <c r="N16" s="5">
        <v>6</v>
      </c>
    </row>
    <row r="17" spans="2:14" ht="17.25" thickBot="1" x14ac:dyDescent="0.35">
      <c r="B17" s="12"/>
      <c r="C17" s="57"/>
      <c r="D17" s="13"/>
      <c r="F17" s="52"/>
      <c r="G17" s="38"/>
      <c r="H17" s="39">
        <v>120000</v>
      </c>
      <c r="I17" s="69">
        <v>100000</v>
      </c>
      <c r="J17" s="69">
        <v>100000</v>
      </c>
      <c r="K17" s="70">
        <v>0</v>
      </c>
      <c r="L17" s="71">
        <f>$L$5</f>
        <v>0</v>
      </c>
      <c r="M17" s="42"/>
      <c r="N17" s="5">
        <v>6</v>
      </c>
    </row>
    <row r="18" spans="2:14" x14ac:dyDescent="0.3">
      <c r="B18" s="12"/>
      <c r="C18" s="58">
        <v>7</v>
      </c>
      <c r="D18" s="13"/>
      <c r="F18" s="44"/>
      <c r="G18" s="59">
        <v>3395866</v>
      </c>
      <c r="H18" s="60">
        <v>0</v>
      </c>
      <c r="I18" s="60">
        <v>0</v>
      </c>
      <c r="J18" s="60">
        <v>20000</v>
      </c>
      <c r="K18" s="60">
        <v>0</v>
      </c>
      <c r="L18" s="61">
        <f>$L$4</f>
        <v>50000</v>
      </c>
      <c r="M18" s="50">
        <f>SUM(G18:L19)</f>
        <v>3785866</v>
      </c>
      <c r="N18" s="5">
        <v>7</v>
      </c>
    </row>
    <row r="19" spans="2:14" ht="17.25" thickBot="1" x14ac:dyDescent="0.35">
      <c r="B19" s="12"/>
      <c r="C19" s="57"/>
      <c r="D19" s="13"/>
      <c r="F19" s="52"/>
      <c r="G19" s="38"/>
      <c r="H19" s="39">
        <v>120000</v>
      </c>
      <c r="I19" s="39">
        <v>100000</v>
      </c>
      <c r="J19" s="39">
        <v>100000</v>
      </c>
      <c r="K19" s="54">
        <v>0</v>
      </c>
      <c r="L19" s="41">
        <f>$L$5</f>
        <v>0</v>
      </c>
      <c r="M19" s="42"/>
      <c r="N19" s="5">
        <v>7</v>
      </c>
    </row>
    <row r="20" spans="2:14" x14ac:dyDescent="0.3">
      <c r="B20" s="12"/>
      <c r="C20" s="58">
        <v>8</v>
      </c>
      <c r="D20" s="13"/>
      <c r="F20" s="44"/>
      <c r="G20" s="59">
        <v>3264000</v>
      </c>
      <c r="H20" s="47">
        <v>0</v>
      </c>
      <c r="I20" s="60">
        <v>0</v>
      </c>
      <c r="J20" s="60">
        <v>20000</v>
      </c>
      <c r="K20" s="60">
        <v>0</v>
      </c>
      <c r="L20" s="61">
        <f>$L$4</f>
        <v>50000</v>
      </c>
      <c r="M20" s="50">
        <f>SUM(G20:L21)</f>
        <v>3554000</v>
      </c>
      <c r="N20" s="5">
        <v>8</v>
      </c>
    </row>
    <row r="21" spans="2:14" ht="17.25" thickBot="1" x14ac:dyDescent="0.35">
      <c r="B21" s="12"/>
      <c r="C21" s="35"/>
      <c r="D21" s="21"/>
      <c r="F21" s="72"/>
      <c r="G21" s="73"/>
      <c r="H21" s="74">
        <v>120000</v>
      </c>
      <c r="I21" s="75">
        <v>0</v>
      </c>
      <c r="J21" s="75">
        <v>100000</v>
      </c>
      <c r="K21" s="76">
        <v>0</v>
      </c>
      <c r="L21" s="77">
        <f>$L$5</f>
        <v>0</v>
      </c>
      <c r="M21" s="42"/>
      <c r="N21" s="5">
        <v>8</v>
      </c>
    </row>
    <row r="22" spans="2:14" ht="17.25" thickBot="1" x14ac:dyDescent="0.35">
      <c r="B22" s="12"/>
      <c r="C22" s="64" t="s">
        <v>18</v>
      </c>
      <c r="D22" s="65"/>
      <c r="E22" s="65"/>
      <c r="F22" s="66"/>
      <c r="G22" s="78"/>
      <c r="H22" s="79" cm="1">
        <f t="array" ref="H22">SUMPRODUCT((MOD(ROW(H$14:H$21),2)=0)*H$14:H$21)</f>
        <v>0</v>
      </c>
      <c r="I22" s="79" cm="1">
        <f t="array" ref="I22">SUMPRODUCT((MOD(ROW(I$14:I$21),2)=0)*I$14:I$21)</f>
        <v>0</v>
      </c>
      <c r="J22" s="79" cm="1">
        <f t="array" ref="J22">SUMPRODUCT((MOD(ROW(J$14:J$21),2)=0)*J$14:J$21)</f>
        <v>60000</v>
      </c>
      <c r="K22" s="79" cm="1">
        <f t="array" ref="K22">SUMPRODUCT((MOD(ROW(K$14:K$21),2)=0)*K$14:K$21)</f>
        <v>0</v>
      </c>
      <c r="L22" s="79" cm="1">
        <f t="array" ref="L22">SUMPRODUCT((MOD(ROW(L$14:L$21),2)=0)*L$14:L$21)</f>
        <v>200000</v>
      </c>
      <c r="M22" s="42"/>
      <c r="N22" s="5" t="str">
        <v>소계</v>
      </c>
    </row>
    <row r="23" spans="2:14" ht="17.25" thickBot="1" x14ac:dyDescent="0.35">
      <c r="B23" s="20"/>
      <c r="C23" s="64"/>
      <c r="D23" s="65"/>
      <c r="E23" s="65"/>
      <c r="F23" s="66"/>
      <c r="G23" s="78"/>
      <c r="H23" s="79" cm="1">
        <f t="array" ref="H23">SUMPRODUCT((MOD(ROW(H$14:H$21),2)=1)*H$14:H$21)</f>
        <v>480000</v>
      </c>
      <c r="I23" s="79" cm="1">
        <f t="array" ref="I23">SUMPRODUCT((MOD(ROW(I$14:I$21),2)=1)*I$14:I$21)</f>
        <v>300000</v>
      </c>
      <c r="J23" s="79" cm="1">
        <f t="array" ref="J23">SUMPRODUCT((MOD(ROW(J$14:J$21),2)=1)*J$14:J$21)</f>
        <v>400000</v>
      </c>
      <c r="K23" s="79" cm="1">
        <f t="array" ref="K23">SUMPRODUCT((MOD(ROW(K$14:K$21),2)=1)*K$14:K$21)</f>
        <v>0</v>
      </c>
      <c r="L23" s="79" cm="1">
        <f t="array" ref="L23">SUMPRODUCT((MOD(ROW(L$14:L$21),2)=1)*L$14:L$21)</f>
        <v>100000</v>
      </c>
      <c r="M23" s="42"/>
      <c r="N23" s="5" t="str">
        <v>소계</v>
      </c>
    </row>
    <row r="24" spans="2:14" ht="17.25" thickBot="1" x14ac:dyDescent="0.35">
      <c r="B24" s="80"/>
      <c r="C24" s="81" t="s">
        <v>19</v>
      </c>
      <c r="D24" s="82"/>
      <c r="E24" s="82"/>
      <c r="F24" s="83"/>
      <c r="G24" s="84">
        <f>SUM(G4:G23)</f>
        <v>37084188</v>
      </c>
      <c r="H24" s="85" cm="1">
        <f t="array" ref="H24">SUMPRODUCT((MOD(ROW(H$4:H$23),2)=0)*(LOOKUP(ROW($C$4:$C$23),ROW($C$4:$C$23)/($C$4:$C$23&lt;&gt;""),$C$4:$C$23)&lt;&gt;"소계")*H$4:H$23)</f>
        <v>230000</v>
      </c>
      <c r="I24" s="85" cm="1">
        <f t="array" ref="I24">SUMPRODUCT((MOD(ROW(I$4:I$23),2)=0)*(LOOKUP(ROW($C$4:$C$23),ROW($C$4:$C$23)/($C$4:$C$23&lt;&gt;""),$C$4:$C$23)&lt;&gt;"소계")*I$4:I$23)</f>
        <v>0</v>
      </c>
      <c r="J24" s="85" cm="1">
        <f t="array" ref="J24">SUMPRODUCT((MOD(ROW(J$4:J$23),2)=0)*(LOOKUP(ROW($C$4:$C$23),ROW($C$4:$C$23)/($C$4:$C$23&lt;&gt;""),$C$4:$C$23)&lt;&gt;"소계")*J$4:J$23)</f>
        <v>80000</v>
      </c>
      <c r="K24" s="85" cm="1">
        <f t="array" ref="K24">SUMPRODUCT((MOD(ROW(K$4:K$23),2)=0)*(LOOKUP(ROW($C$4:$C$23),ROW($C$4:$C$23)/($C$4:$C$23&lt;&gt;""),$C$4:$C$23)&lt;&gt;"소계")*K$4:K$23)</f>
        <v>0</v>
      </c>
      <c r="L24" s="85" cm="1">
        <f t="array" ref="L24">SUMPRODUCT((MOD(ROW(L$4:L$23),2)=0)*(LOOKUP(ROW($C$4:$C$23),ROW($C$4:$C$23)/($C$4:$C$23&lt;&gt;""),$C$4:$C$23)&lt;&gt;"소계")*L$4:L$23)</f>
        <v>400000</v>
      </c>
      <c r="M24" s="86">
        <f>SUM(M4:M21)</f>
        <v>39664188</v>
      </c>
    </row>
    <row r="25" spans="2:14" x14ac:dyDescent="0.3">
      <c r="B25" s="87"/>
      <c r="C25" s="88"/>
      <c r="D25" s="89"/>
      <c r="E25" s="89"/>
      <c r="F25" s="90"/>
      <c r="G25" s="91"/>
      <c r="H25" s="92" cm="1">
        <f t="array" ref="H25">SUMPRODUCT((MOD(ROW(H$4:H$23),2)=1)*(LOOKUP(ROW($C$4:$C$23),ROW($C$4:$C$23)/($C$4:$C$23&lt;&gt;""),$C$4:$C$23)&lt;&gt;"소계")*H$4:H$23)</f>
        <v>720000</v>
      </c>
      <c r="I25" s="92" cm="1">
        <f t="array" ref="I25">SUMPRODUCT((MOD(ROW(I$4:I$23),2)=1)*(LOOKUP(ROW($C$4:$C$23),ROW($C$4:$C$23)/($C$4:$C$23&lt;&gt;""),$C$4:$C$23)&lt;&gt;"소계")*I$4:I$23)</f>
        <v>350000</v>
      </c>
      <c r="J25" s="92" cm="1">
        <f t="array" ref="J25">SUMPRODUCT((MOD(ROW(J$4:J$23),2)=1)*(LOOKUP(ROW($C$4:$C$23),ROW($C$4:$C$23)/($C$4:$C$23&lt;&gt;""),$C$4:$C$23)&lt;&gt;"소계")*J$4:J$23)</f>
        <v>600000</v>
      </c>
      <c r="K25" s="92" cm="1">
        <f t="array" ref="K25">SUMPRODUCT((MOD(ROW(K$4:K$23),2)=1)*(LOOKUP(ROW($C$4:$C$23),ROW($C$4:$C$23)/($C$4:$C$23&lt;&gt;""),$C$4:$C$23)&lt;&gt;"소계")*K$4:K$23)</f>
        <v>0</v>
      </c>
      <c r="L25" s="92" cm="1">
        <f t="array" ref="L25">SUMPRODUCT((MOD(ROW(L$4:L$23),2)=1)*(LOOKUP(ROW($C$4:$C$23),ROW($C$4:$C$23)/($C$4:$C$23&lt;&gt;""),$C$4:$C$23)&lt;&gt;"소계")*L$4:L$23)</f>
        <v>200000</v>
      </c>
      <c r="M25" s="93"/>
    </row>
    <row r="26" spans="2:14" x14ac:dyDescent="0.3">
      <c r="B26" s="87"/>
      <c r="C26" s="58" t="s">
        <v>20</v>
      </c>
      <c r="D26" s="94"/>
      <c r="E26" s="94"/>
      <c r="F26" s="95"/>
      <c r="G26" s="96">
        <f>SUM(G4:G21)</f>
        <v>37084188</v>
      </c>
      <c r="H26" s="97" cm="1">
        <f t="array" ref="H26">SUMPRODUCT((LOOKUP(ROW($C$4:$C$23),ROW($C$4:$C$23)/($C$4:$C$23&lt;&gt;""),$C$4:$C$23)&lt;&gt;"소계")*H4:H23)</f>
        <v>950000</v>
      </c>
      <c r="I26" s="97" cm="1">
        <f t="array" ref="I26">SUMPRODUCT((LOOKUP(ROW($C$4:$C$23),ROW($C$4:$C$23)/($C$4:$C$23&lt;&gt;""),$C$4:$C$23)&lt;&gt;"소계")*I4:I23)</f>
        <v>350000</v>
      </c>
      <c r="J26" s="97" cm="1">
        <f t="array" ref="J26">SUMPRODUCT((LOOKUP(ROW($C$4:$C$23),ROW($C$4:$C$23)/($C$4:$C$23&lt;&gt;""),$C$4:$C$23)&lt;&gt;"소계")*J4:J23)</f>
        <v>680000</v>
      </c>
      <c r="K26" s="97" cm="1">
        <f t="array" ref="K26">SUMPRODUCT((LOOKUP(ROW($C$4:$C$23),ROW($C$4:$C$23)/($C$4:$C$23&lt;&gt;""),$C$4:$C$23)&lt;&gt;"소계")*K4:K23)</f>
        <v>0</v>
      </c>
      <c r="L26" s="97" cm="1">
        <f t="array" ref="L26">SUMPRODUCT((LOOKUP(ROW($C$4:$C$23),ROW($C$4:$C$23)/($C$4:$C$23&lt;&gt;""),$C$4:$C$23)&lt;&gt;"소계")*L4:L23)</f>
        <v>600000</v>
      </c>
      <c r="M26" s="98">
        <f>SUM(M4:M21)</f>
        <v>39664188</v>
      </c>
    </row>
    <row r="27" spans="2:14" ht="17.25" thickBot="1" x14ac:dyDescent="0.35">
      <c r="B27" s="99"/>
      <c r="C27" s="35"/>
      <c r="D27" s="100"/>
      <c r="E27" s="100"/>
      <c r="F27" s="101"/>
      <c r="G27" s="22"/>
      <c r="H27" s="102"/>
      <c r="I27" s="102"/>
      <c r="J27" s="102"/>
      <c r="K27" s="102"/>
      <c r="L27" s="102"/>
      <c r="M27" s="103"/>
    </row>
    <row r="28" spans="2:14" x14ac:dyDescent="0.3">
      <c r="G28" s="3"/>
      <c r="L28" s="104"/>
    </row>
    <row r="29" spans="2:14" x14ac:dyDescent="0.3">
      <c r="G29" s="3"/>
    </row>
    <row r="30" spans="2:14" x14ac:dyDescent="0.3">
      <c r="G30" s="3"/>
      <c r="H30" s="5"/>
      <c r="I30" s="5"/>
      <c r="J30" s="5"/>
      <c r="K30" s="5"/>
      <c r="L30" s="5"/>
      <c r="M30" s="5"/>
    </row>
    <row r="31" spans="2:14" x14ac:dyDescent="0.3">
      <c r="G31" s="3"/>
      <c r="H31" s="5"/>
      <c r="I31" s="5"/>
      <c r="J31" s="5"/>
      <c r="K31" s="5"/>
      <c r="L31" s="5"/>
      <c r="M31" s="5"/>
    </row>
    <row r="32" spans="2:14" x14ac:dyDescent="0.3">
      <c r="H32" s="5"/>
      <c r="I32" s="5"/>
      <c r="J32" s="5"/>
      <c r="K32" s="5"/>
      <c r="L32" s="5"/>
      <c r="M32" s="5"/>
    </row>
    <row r="33" spans="8:13" x14ac:dyDescent="0.3">
      <c r="H33" s="5"/>
      <c r="I33" s="5"/>
      <c r="J33" s="5"/>
      <c r="K33" s="5"/>
      <c r="L33" s="5"/>
      <c r="M33" s="5"/>
    </row>
    <row r="34" spans="8:13" x14ac:dyDescent="0.3">
      <c r="H34" s="5"/>
      <c r="I34" s="5"/>
      <c r="J34" s="5"/>
      <c r="K34" s="5"/>
      <c r="L34" s="5"/>
      <c r="M34" s="5"/>
    </row>
    <row r="35" spans="8:13" x14ac:dyDescent="0.3">
      <c r="H35" s="5"/>
      <c r="I35" s="5"/>
      <c r="J35" s="5"/>
      <c r="K35" s="5"/>
      <c r="L35" s="5"/>
      <c r="M35" s="5"/>
    </row>
    <row r="36" spans="8:13" x14ac:dyDescent="0.3">
      <c r="H36" s="5"/>
      <c r="I36" s="5"/>
      <c r="J36" s="5"/>
      <c r="K36" s="5"/>
      <c r="L36" s="5"/>
      <c r="M36" s="5"/>
    </row>
    <row r="37" spans="8:13" x14ac:dyDescent="0.3">
      <c r="H37" s="5"/>
      <c r="I37" s="5"/>
      <c r="J37" s="5"/>
      <c r="K37" s="5"/>
      <c r="L37" s="5"/>
      <c r="M37" s="5"/>
    </row>
    <row r="38" spans="8:13" x14ac:dyDescent="0.3">
      <c r="H38" s="5"/>
      <c r="I38" s="5"/>
      <c r="J38" s="5"/>
      <c r="K38" s="5"/>
      <c r="L38" s="5"/>
      <c r="M38" s="5"/>
    </row>
    <row r="39" spans="8:13" x14ac:dyDescent="0.3">
      <c r="H39" s="5"/>
      <c r="I39" s="5"/>
      <c r="J39" s="5"/>
      <c r="K39" s="5"/>
      <c r="L39" s="5"/>
      <c r="M39" s="5"/>
    </row>
    <row r="40" spans="8:13" x14ac:dyDescent="0.3">
      <c r="H40" s="5"/>
      <c r="I40" s="5"/>
      <c r="J40" s="5"/>
      <c r="K40" s="5"/>
      <c r="L40" s="5"/>
      <c r="M40" s="5"/>
    </row>
    <row r="41" spans="8:13" x14ac:dyDescent="0.3">
      <c r="H41" s="5"/>
      <c r="I41" s="5"/>
      <c r="J41" s="5"/>
      <c r="K41" s="5"/>
      <c r="L41" s="5"/>
      <c r="M41" s="5"/>
    </row>
    <row r="42" spans="8:13" x14ac:dyDescent="0.3">
      <c r="H42" s="5"/>
      <c r="I42" s="5"/>
      <c r="J42" s="5"/>
      <c r="K42" s="5"/>
      <c r="L42" s="5"/>
      <c r="M42" s="5"/>
    </row>
    <row r="43" spans="8:13" x14ac:dyDescent="0.3">
      <c r="H43" s="5"/>
      <c r="I43" s="5"/>
      <c r="J43" s="5"/>
      <c r="K43" s="5"/>
      <c r="L43" s="5"/>
      <c r="M43" s="5"/>
    </row>
    <row r="44" spans="8:13" x14ac:dyDescent="0.3">
      <c r="H44" s="5"/>
      <c r="I44" s="5"/>
      <c r="J44" s="5"/>
      <c r="K44" s="5"/>
      <c r="L44" s="5"/>
      <c r="M44" s="5"/>
    </row>
    <row r="45" spans="8:13" x14ac:dyDescent="0.3">
      <c r="H45" s="5"/>
      <c r="I45" s="5"/>
      <c r="J45" s="5"/>
      <c r="K45" s="5"/>
      <c r="L45" s="5"/>
      <c r="M45" s="5"/>
    </row>
    <row r="46" spans="8:13" x14ac:dyDescent="0.3">
      <c r="H46" s="5"/>
      <c r="I46" s="5"/>
      <c r="J46" s="5"/>
      <c r="K46" s="5"/>
      <c r="L46" s="5"/>
      <c r="M46" s="5"/>
    </row>
    <row r="47" spans="8:13" x14ac:dyDescent="0.3">
      <c r="H47" s="5"/>
      <c r="I47" s="5"/>
      <c r="J47" s="5"/>
      <c r="K47" s="5"/>
      <c r="L47" s="5"/>
      <c r="M47" s="5"/>
    </row>
    <row r="48" spans="8:13" x14ac:dyDescent="0.3">
      <c r="H48" s="5"/>
      <c r="I48" s="5"/>
      <c r="J48" s="5"/>
      <c r="K48" s="5"/>
      <c r="L48" s="5"/>
      <c r="M48" s="5"/>
    </row>
    <row r="49" spans="8:13" x14ac:dyDescent="0.3">
      <c r="H49" s="5"/>
      <c r="I49" s="5"/>
      <c r="J49" s="5"/>
      <c r="K49" s="5"/>
      <c r="L49" s="5"/>
      <c r="M49" s="5"/>
    </row>
    <row r="143" spans="13:13" x14ac:dyDescent="0.3">
      <c r="M143" s="4"/>
    </row>
    <row r="144" spans="13:13" x14ac:dyDescent="0.3">
      <c r="M144" s="4"/>
    </row>
    <row r="145" spans="13:13" x14ac:dyDescent="0.3">
      <c r="M145" s="4"/>
    </row>
  </sheetData>
  <mergeCells count="33">
    <mergeCell ref="J26:J27"/>
    <mergeCell ref="K26:K27"/>
    <mergeCell ref="L26:L27"/>
    <mergeCell ref="M26:M27"/>
    <mergeCell ref="M143:M145"/>
    <mergeCell ref="B4:B13"/>
    <mergeCell ref="B14:B23"/>
    <mergeCell ref="C22:F23"/>
    <mergeCell ref="C24:F25"/>
    <mergeCell ref="C26:F27"/>
    <mergeCell ref="G26:G27"/>
    <mergeCell ref="H26:H27"/>
    <mergeCell ref="I26:I27"/>
    <mergeCell ref="C12:F13"/>
    <mergeCell ref="C14:C15"/>
    <mergeCell ref="D14:D21"/>
    <mergeCell ref="C16:C17"/>
    <mergeCell ref="C18:C19"/>
    <mergeCell ref="C20:C21"/>
    <mergeCell ref="C4:C5"/>
    <mergeCell ref="C6:C7"/>
    <mergeCell ref="D6:D7"/>
    <mergeCell ref="C8:C9"/>
    <mergeCell ref="D8:D11"/>
    <mergeCell ref="C10:C11"/>
    <mergeCell ref="B1:B3"/>
    <mergeCell ref="C1:C3"/>
    <mergeCell ref="D1:D3"/>
    <mergeCell ref="E1:E3"/>
    <mergeCell ref="F1:F3"/>
    <mergeCell ref="G1:G3"/>
    <mergeCell ref="H1:M1"/>
    <mergeCell ref="M2:M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5181</dc:creator>
  <cp:lastModifiedBy>5181</cp:lastModifiedBy>
  <dcterms:created xsi:type="dcterms:W3CDTF">2025-08-22T19:55:41Z</dcterms:created>
  <dcterms:modified xsi:type="dcterms:W3CDTF">2025-08-22T20:47:19Z</dcterms:modified>
</cp:coreProperties>
</file>